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ris.sharepoint.com/sites/2025F25LCMSMS/Documents partages/Général/05 Dossier de Consulation/"/>
    </mc:Choice>
  </mc:AlternateContent>
  <xr:revisionPtr revIDLastSave="142" documentId="13_ncr:1_{4FA0B8E4-D16B-435F-82CA-68D246FE060D}" xr6:coauthVersionLast="47" xr6:coauthVersionMax="47" xr10:uidLastSave="{8358D5CC-C6EB-46B5-A719-D0A273BAB172}"/>
  <bookViews>
    <workbookView xWindow="28680" yWindow="-120" windowWidth="29040" windowHeight="15720" activeTab="5" xr2:uid="{00000000-000D-0000-FFFF-FFFF00000000}"/>
  </bookViews>
  <sheets>
    <sheet name="LC" sheetId="1" r:id="rId1"/>
    <sheet name="MSMS" sheetId="3" r:id="rId2"/>
    <sheet name="Systeme" sheetId="7" r:id="rId3"/>
    <sheet name="Informatique" sheetId="4" r:id="rId4"/>
    <sheet name="Support" sheetId="5" r:id="rId5"/>
    <sheet name="Climat" sheetId="10" r:id="rId6"/>
    <sheet name="distribution de la note" sheetId="9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0" l="1"/>
  <c r="F5" i="10"/>
  <c r="F6" i="10"/>
  <c r="F7" i="10"/>
  <c r="F3" i="10"/>
  <c r="E4" i="10"/>
  <c r="E5" i="10"/>
  <c r="E6" i="10"/>
  <c r="E7" i="10"/>
  <c r="E3" i="10"/>
  <c r="D8" i="10"/>
  <c r="F11" i="9"/>
  <c r="F12" i="9"/>
  <c r="F13" i="9"/>
  <c r="F14" i="9"/>
  <c r="F10" i="9"/>
  <c r="F6" i="9"/>
  <c r="F5" i="9"/>
  <c r="E6" i="9"/>
  <c r="C15" i="9"/>
  <c r="D11" i="9" s="1"/>
  <c r="E11" i="9" s="1"/>
  <c r="O14" i="9"/>
  <c r="O13" i="9"/>
  <c r="O11" i="9"/>
  <c r="O10" i="9"/>
  <c r="M14" i="9"/>
  <c r="M13" i="9"/>
  <c r="M11" i="9"/>
  <c r="M10" i="9"/>
  <c r="K14" i="9"/>
  <c r="K13" i="9"/>
  <c r="K11" i="9"/>
  <c r="K10" i="9"/>
  <c r="I14" i="9"/>
  <c r="J14" i="9" s="1"/>
  <c r="I13" i="9"/>
  <c r="J13" i="9" s="1"/>
  <c r="I11" i="9"/>
  <c r="J11" i="9" s="1"/>
  <c r="I10" i="9"/>
  <c r="J10" i="9" l="1"/>
  <c r="D13" i="9"/>
  <c r="E13" i="9" s="1"/>
  <c r="D10" i="9"/>
  <c r="E10" i="9" s="1"/>
  <c r="D14" i="9"/>
  <c r="E14" i="9" s="1"/>
  <c r="D12" i="9"/>
  <c r="E12" i="9" s="1"/>
  <c r="E5" i="9"/>
  <c r="N10" i="9"/>
  <c r="N11" i="9"/>
  <c r="N13" i="9"/>
  <c r="N14" i="9"/>
  <c r="B15" i="9" l="1"/>
  <c r="D15" i="4"/>
  <c r="G14" i="9" s="1"/>
  <c r="H14" i="9" s="1"/>
  <c r="L14" i="9" s="1"/>
  <c r="P14" i="9" s="1"/>
  <c r="D19" i="1" l="1"/>
  <c r="G10" i="9" s="1"/>
  <c r="H10" i="9" s="1"/>
  <c r="L10" i="9" s="1"/>
  <c r="P10" i="9" s="1"/>
  <c r="D13" i="5" l="1"/>
  <c r="G13" i="9" s="1"/>
  <c r="H13" i="9" s="1"/>
  <c r="L13" i="9" s="1"/>
  <c r="P13" i="9" s="1"/>
  <c r="D11" i="7" l="1"/>
  <c r="D25" i="3" l="1"/>
  <c r="G11" i="9" s="1"/>
  <c r="H11" i="9" s="1"/>
  <c r="L11" i="9" s="1"/>
  <c r="P11" i="9" s="1"/>
</calcChain>
</file>

<file path=xl/sharedStrings.xml><?xml version="1.0" encoding="utf-8"?>
<sst xmlns="http://schemas.openxmlformats.org/spreadsheetml/2006/main" count="138" uniqueCount="109">
  <si>
    <t>CHROMATOGRAPHIE A PHASE LIQUIDE</t>
  </si>
  <si>
    <t>Poids</t>
  </si>
  <si>
    <t>Libellé</t>
  </si>
  <si>
    <t xml:space="preserve">Exigences </t>
  </si>
  <si>
    <r>
      <t>Caractéristiques du produit proposé</t>
    </r>
    <r>
      <rPr>
        <b/>
        <i/>
        <sz val="11"/>
        <color rgb="FFFF0000"/>
        <rFont val="Arial"/>
        <family val="2"/>
      </rPr>
      <t xml:space="preserve"> (à remplir obligatoirement)</t>
    </r>
  </si>
  <si>
    <r>
      <t>Un dégazeur</t>
    </r>
    <r>
      <rPr>
        <sz val="10"/>
        <color rgb="FFFF0000"/>
        <rFont val="Arial"/>
        <family val="2"/>
      </rPr>
      <t xml:space="preserve"> (option obligatoire)</t>
    </r>
  </si>
  <si>
    <t>Pompe</t>
  </si>
  <si>
    <r>
      <t xml:space="preserve">Un système de pompe binaire  </t>
    </r>
    <r>
      <rPr>
        <sz val="10"/>
        <color rgb="FFFF0000"/>
        <rFont val="Arial"/>
        <family val="2"/>
      </rPr>
      <t>(option obligatoire)</t>
    </r>
  </si>
  <si>
    <r>
      <t xml:space="preserve">Une pompe délivrant au minimum de 0,01 à 2 mL/min </t>
    </r>
    <r>
      <rPr>
        <sz val="10"/>
        <color rgb="FFFF0000"/>
        <rFont val="Arial"/>
        <family val="2"/>
      </rPr>
      <t>(option obligatoire)</t>
    </r>
  </si>
  <si>
    <t>Un système pouvant délivrer 2 solvants en alternance avec 4 voies</t>
  </si>
  <si>
    <r>
      <t xml:space="preserve">L'amorçage et la purge des lignes doivent pouvoir être effectués automatiquement </t>
    </r>
    <r>
      <rPr>
        <sz val="10"/>
        <color rgb="FFFF0000"/>
        <rFont val="Arial"/>
        <family val="2"/>
      </rPr>
      <t>(option obligatoire)</t>
    </r>
  </si>
  <si>
    <r>
      <t xml:space="preserve">Le système de base doit être capable de résister à des pH acides (à partir de pH=2) jusqu'à basique (pH=11) </t>
    </r>
    <r>
      <rPr>
        <sz val="10"/>
        <color rgb="FFFF0000"/>
        <rFont val="Arial"/>
        <family val="2"/>
      </rPr>
      <t>(option obligatoire)</t>
    </r>
  </si>
  <si>
    <t>Préciser le volume mort du système entre la pompe et la colonne</t>
  </si>
  <si>
    <t>Injection</t>
  </si>
  <si>
    <r>
      <t xml:space="preserve"> Un injecteur pour injection en liquide d'au moins 1 à 100 µL. </t>
    </r>
    <r>
      <rPr>
        <sz val="10"/>
        <color rgb="FFFF0000"/>
        <rFont val="Arial"/>
        <family val="2"/>
      </rPr>
      <t>(option obligatoire)</t>
    </r>
    <r>
      <rPr>
        <sz val="10"/>
        <rFont val="Arial"/>
        <family val="2"/>
      </rPr>
      <t xml:space="preserve"> Préciser la gamme de volume injectable par le système avec ce mode d'injection. Préciser les extensions possible en termes de volume d'injection.</t>
    </r>
  </si>
  <si>
    <r>
      <t xml:space="preserve">la partie qui contient les échantillons </t>
    </r>
    <r>
      <rPr>
        <b/>
        <sz val="10"/>
        <rFont val="Arial"/>
        <family val="2"/>
      </rPr>
      <t>doit être thermostatée</t>
    </r>
    <r>
      <rPr>
        <sz val="10"/>
        <rFont val="Arial"/>
        <family val="2"/>
      </rPr>
      <t>. Préciser la gamme de température et le système de réfigération.</t>
    </r>
    <r>
      <rPr>
        <sz val="10"/>
        <color rgb="FFFF0000"/>
        <rFont val="Arial"/>
        <family val="2"/>
      </rPr>
      <t xml:space="preserve"> (option obligatoire)</t>
    </r>
  </si>
  <si>
    <r>
      <t xml:space="preserve">Le système doit être équipé d'une vanne permettant le by-pass du système d'injection </t>
    </r>
    <r>
      <rPr>
        <sz val="10"/>
        <color rgb="FFFF0000"/>
        <rFont val="Arial"/>
        <family val="2"/>
      </rPr>
      <t>(option obligatoire)</t>
    </r>
  </si>
  <si>
    <t>Préciser si le système comporte un rinçage de l'aiguille. Décrire le système de nettoyage dans ce cas.</t>
  </si>
  <si>
    <t>Compartiment colonne chromatographique</t>
  </si>
  <si>
    <r>
      <t xml:space="preserve">Un four à colonne pouvant aller de 20 à 80 °C. </t>
    </r>
    <r>
      <rPr>
        <sz val="10"/>
        <color rgb="FFFF0000"/>
        <rFont val="Arial"/>
        <family val="2"/>
      </rPr>
      <t>(option obligatoire)</t>
    </r>
    <r>
      <rPr>
        <sz val="10"/>
        <rFont val="Arial"/>
        <family val="2"/>
      </rPr>
      <t xml:space="preserve"> Préciser la gamme de température du four à colonne vis-à-vis de la température ambiante
Préciser le mode de chauffage des colonnes et la variabilité sur la température de consigne.</t>
    </r>
  </si>
  <si>
    <r>
      <t>Le compartiment colonne doit pouvoir comporter un système pouvant permettre de commuter automatiquement au moins 2 colonnes.</t>
    </r>
    <r>
      <rPr>
        <sz val="10"/>
        <color rgb="FFFF0000"/>
        <rFont val="Arial"/>
        <family val="2"/>
      </rPr>
      <t xml:space="preserve"> (option obligatoire)</t>
    </r>
    <r>
      <rPr>
        <sz val="10"/>
        <rFont val="Arial"/>
        <family val="2"/>
      </rPr>
      <t xml:space="preserve">
Préciser le nombre et la taille de colonnes que peut contenir le compartiment.</t>
    </r>
  </si>
  <si>
    <t>Préciser si le système est équipé d'un système de préchauffage de la phase mobile</t>
  </si>
  <si>
    <t xml:space="preserve">Préciser si des références de fournisseurs de solvant sont recommandés pour ce système </t>
  </si>
  <si>
    <t>Total</t>
  </si>
  <si>
    <t>SPECTROMETRIE DE MASSE EN TANDEM</t>
  </si>
  <si>
    <t>Exigences minimales demandées</t>
  </si>
  <si>
    <t>Source</t>
  </si>
  <si>
    <t>Cellule de collision</t>
  </si>
  <si>
    <t>Spectrométrie de Masse en tandem</t>
  </si>
  <si>
    <t>Maintenance</t>
  </si>
  <si>
    <t>Pompe à vide</t>
  </si>
  <si>
    <t>Générateur de gaz</t>
  </si>
  <si>
    <t>Système</t>
  </si>
  <si>
    <t xml:space="preserve">Préciser les dimensions et encombrement de l'appareil (taille, poids). </t>
  </si>
  <si>
    <t>Préciser les points d'extraction nécessaires (évents pour dégazeurs, pompes primaires…)</t>
  </si>
  <si>
    <t xml:space="preserve"> Préciser les besoins électriques (nombre de prises, puissances électrique…)</t>
  </si>
  <si>
    <t xml:space="preserve"> Préciser la consommation électrique du système </t>
  </si>
  <si>
    <t xml:space="preserve">Préciser le dégagement de chaleur du système </t>
  </si>
  <si>
    <t>Préciser la nature ainsi que les pressions et/ou débits nécessaire des fluides nécessaires à l'utilisation de l'appareillage (y compris azote et gaz de collision)</t>
  </si>
  <si>
    <t>Préciser le facteur d'impact environnemental du système</t>
  </si>
  <si>
    <t>Préciser si le système est marqué CE</t>
  </si>
  <si>
    <t>SYSTEME INFORMATIQUE</t>
  </si>
  <si>
    <t>Logiciels &amp; traitement des données</t>
  </si>
  <si>
    <t>Préciser si un même logiciel est utilisé pour le pilotage et le traitement des données</t>
  </si>
  <si>
    <r>
      <t xml:space="preserve">La solution logicielle doit comprendre un outil permettant d'effectuer la quantification des composés et l'intégration manuelle des pics </t>
    </r>
    <r>
      <rPr>
        <sz val="10"/>
        <color rgb="FFFF0000"/>
        <rFont val="Arial"/>
        <family val="2"/>
      </rPr>
      <t>(option obligatoire)</t>
    </r>
  </si>
  <si>
    <r>
      <t xml:space="preserve">Possibilité de retraitement de données pendant une acquisition </t>
    </r>
    <r>
      <rPr>
        <sz val="10"/>
        <color rgb="FFFF0000"/>
        <rFont val="Arial"/>
        <family val="2"/>
      </rPr>
      <t>(option obligatoire)</t>
    </r>
  </si>
  <si>
    <t>Préciser si le constructeur dispose de bibliothèques MRM et leur disponibilité</t>
  </si>
  <si>
    <t>Préciser si le logiciel peut être exécuté sans avoir à disposer de privilèges</t>
  </si>
  <si>
    <r>
      <t xml:space="preserve">La solution doit comporter 1 license de proximité (acquisition des données) et 2 licences de retraitement de données </t>
    </r>
    <r>
      <rPr>
        <sz val="10"/>
        <color rgb="FFFF0000"/>
        <rFont val="Arial"/>
        <family val="2"/>
      </rPr>
      <t>(option obligatoire)</t>
    </r>
  </si>
  <si>
    <t>Préciser les autres solutions logicielles disponibles et leur coût</t>
  </si>
  <si>
    <t>Préciser les conditions de mises à jour des bases de données et des logiciels (mises à jour gratuite, contrat de maintenance sur logiciels, correction de bugs, évolution suivant les versions windows…)</t>
  </si>
  <si>
    <t>Ordinateur</t>
  </si>
  <si>
    <t>Préciser les exigences minimales pour les ordinateurs fournis (puissance  processeur, RAM, taille disque dur)</t>
  </si>
  <si>
    <t>Preciser les contraintes d'installation logicielles par rapport au système d'exploitation (environnement Windows version ?, version francaise/américaine ?)</t>
  </si>
  <si>
    <r>
      <t xml:space="preserve">Pour l'acquisition des données, la solution informatique doit comporter a minima, 1 ordinateur et 2 écrans </t>
    </r>
    <r>
      <rPr>
        <sz val="10"/>
        <color rgb="FFFF0000"/>
        <rFont val="Arial"/>
        <family val="2"/>
      </rPr>
      <t>(option obligatoire)</t>
    </r>
  </si>
  <si>
    <t>Quels sont les pré-requis pour pouvoir mettre le système sur un réseau interne</t>
  </si>
  <si>
    <t>Support</t>
  </si>
  <si>
    <t>Mainenance de l'appareil</t>
  </si>
  <si>
    <t>Préciser le support technique proposé après achat (hotline, mise à jour logicielle, équipe technique)</t>
  </si>
  <si>
    <t xml:space="preserve">Préciser les équipes techniques en support de ce type de matériel localement (région) et au niveau national. </t>
  </si>
  <si>
    <t>Préciser le le nombre d'appareil vendu et installé en France du même modèle</t>
  </si>
  <si>
    <t>Préciser si le fabricant dispose d'un laboratoire applicatif en France</t>
  </si>
  <si>
    <t>Préciser les formations incluses de base</t>
  </si>
  <si>
    <t>Préciser les offres de contrat de maintenance pour l'appareil proposé ainsi que le coût associé, et les exclusions éventuelles</t>
  </si>
  <si>
    <t>Préciser le délais d'approvisionnement des pièces de rechange</t>
  </si>
  <si>
    <t>Préciser les délais d'intervention dans le cadre ou hors cadre de contrat de maintenance</t>
  </si>
  <si>
    <t>Préciser si la maintenance du systême d'acquisition (PC, logiciel) est inclus dans les offres de maintenance/garantie. Si non, quel est le coût?</t>
  </si>
  <si>
    <t>Préciser la durée de support des pièces (en années)</t>
  </si>
  <si>
    <t>PRIX</t>
  </si>
  <si>
    <t>TESTS</t>
  </si>
  <si>
    <t>PFAS</t>
  </si>
  <si>
    <t>HAP</t>
  </si>
  <si>
    <t>CARACTERISTIQUES TECHNIQUES</t>
  </si>
  <si>
    <t>LC</t>
  </si>
  <si>
    <t>MS</t>
  </si>
  <si>
    <t>Supp SAV</t>
  </si>
  <si>
    <t>informatique</t>
  </si>
  <si>
    <t>CONSIDERATIONS ENVIRONNEMENTALES</t>
  </si>
  <si>
    <t xml:space="preserve"> délai du basculement et de la stabilisation entre le mode positif et négatif</t>
  </si>
  <si>
    <t>type de gaz et le débit nécessaire pour la source</t>
  </si>
  <si>
    <t>Possibilités d'analyse en autres modes (APCI,…)</t>
  </si>
  <si>
    <r>
      <t>Précisez dans cette colonne les caractéristiques du produit proposé</t>
    </r>
    <r>
      <rPr>
        <b/>
        <i/>
        <sz val="11"/>
        <color rgb="FFFF0000"/>
        <rFont val="Arial"/>
        <family val="2"/>
      </rPr>
      <t xml:space="preserve"> (à remplir obligatoirement)</t>
    </r>
  </si>
  <si>
    <t>débit maximal de la phase mobile autorisé pour une désolvatation optimale</t>
  </si>
  <si>
    <t>température maximale de la source</t>
  </si>
  <si>
    <t>gaz utilisé (nature et pureté) pour la collision des molécules</t>
  </si>
  <si>
    <t xml:space="preserve"> la fréquence de calibration requise</t>
  </si>
  <si>
    <t>solutions utilisées pour la calibration. Préciser la disponibilité commerciale et le coût.</t>
  </si>
  <si>
    <t>modes d'acquisition (scan, MRM,…)</t>
  </si>
  <si>
    <t>possibilité d’alterner plusieurs modes d’acquisition et l'impact sur les performances</t>
  </si>
  <si>
    <t>gamme de masse et la résolution associée pour les différentes masses</t>
  </si>
  <si>
    <t>le domaine de travail (linéarité,…) du détecteur</t>
  </si>
  <si>
    <t>fréquence d'acquisition maximum</t>
  </si>
  <si>
    <t xml:space="preserve">nombre de transitions simultannées possible </t>
  </si>
  <si>
    <t xml:space="preserve">amplitude de témpérature acceptable dans la pièce de localisation de l'instrument </t>
  </si>
  <si>
    <t xml:space="preserve">méthode (logiciel spécifique, banque de données constructeur,… ) et le mode (infusion avec pousse seringue, utilisation injecteur,….) d'optimisation des transitions </t>
  </si>
  <si>
    <t>l'appareillage permet-il l'optimisation des MRM dans les conditions d'analyse (avec les phases mobile de la méthode d'analyse)</t>
  </si>
  <si>
    <t>mode de transfert des conditions optimales (création automatique méthodes avec transitions optimisées, …)</t>
  </si>
  <si>
    <t xml:space="preserve"> opérations de maintenance à effectuer (fréquence, nature des interventions) : 1. Par l'opérateur et 2. Par par le SAV </t>
  </si>
  <si>
    <t>type de sytème du vide primaire</t>
  </si>
  <si>
    <t>niveau de nuisance sonore (avec caisson anti-bruit)</t>
  </si>
  <si>
    <t>quel type de gérénateur est-il nécessaire (nature, qualité et débit)</t>
  </si>
  <si>
    <t>points</t>
  </si>
  <si>
    <t>Considérations Environnementales &amp; Sociales</t>
  </si>
  <si>
    <t>Ecolabels et autres signes distinctifs de la qualité environnementale des produits</t>
  </si>
  <si>
    <t>Démarche de vigilance, de traçabilité sociale des chaines d’approvisionnement des fournitures et des services liés à la fabrication de cet équipement.</t>
  </si>
  <si>
    <t>Réduction des émissions de gaz à effet de serre et polluants atmosphériques lors de la fabrication de l'équipement évalué notamment sur les résultats du BEGES du Titulaire.</t>
  </si>
  <si>
    <t xml:space="preserve">Sobriété energétique de la solution proposée.
</t>
  </si>
  <si>
    <t xml:space="preserve">Respect de la loi AGEC 
garanties apportées en matière de disponibilité des pièces détachées neuves mais également d’occasion dans le respect des considérations relatives à l’Economie Circulaire : allongement de la durée de vie, réparabilité et maintenabilité de l'ensemble de la solution proposée, produits issus du réemploi / réutilisation, contenu recyclé, économie de la fonctionnalité, prévention de la production de déchets et valorisation des déchets, etc. </t>
  </si>
  <si>
    <t>Note maxi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</si>
</sst>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1"/>
      <scheme val="minor"/>
    </font>
    <font>
      <b/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20"/>
      <color theme="0"/>
      <name val="Calibri"/>
      <family val="1"/>
      <scheme val="minor"/>
    </font>
    <font>
      <b/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i/>
      <sz val="11"/>
      <color rgb="FF000000"/>
      <name val="Arial"/>
      <family val="2"/>
    </font>
    <font>
      <b/>
      <i/>
      <sz val="11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66">
    <xf numFmtId="0" fontId="0" fillId="0" borderId="0" xfId="0"/>
    <xf numFmtId="0" fontId="5" fillId="0" borderId="0" xfId="0" applyFont="1"/>
    <xf numFmtId="0" fontId="9" fillId="0" borderId="0" xfId="0" applyFont="1" applyAlignment="1">
      <alignment horizontal="justify" vertical="top" wrapText="1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10" borderId="0" xfId="0" applyFont="1" applyFill="1"/>
    <xf numFmtId="9" fontId="8" fillId="10" borderId="0" xfId="0" applyNumberFormat="1" applyFont="1" applyFill="1"/>
    <xf numFmtId="9" fontId="8" fillId="0" borderId="0" xfId="1" applyFont="1"/>
    <xf numFmtId="0" fontId="8" fillId="0" borderId="0" xfId="0" applyFont="1"/>
    <xf numFmtId="0" fontId="8" fillId="11" borderId="0" xfId="0" applyFont="1" applyFill="1"/>
    <xf numFmtId="9" fontId="8" fillId="11" borderId="0" xfId="0" applyNumberFormat="1" applyFont="1" applyFill="1"/>
    <xf numFmtId="0" fontId="8" fillId="12" borderId="0" xfId="0" applyFont="1" applyFill="1"/>
    <xf numFmtId="9" fontId="8" fillId="12" borderId="0" xfId="0" applyNumberFormat="1" applyFont="1" applyFill="1"/>
    <xf numFmtId="9" fontId="8" fillId="0" borderId="0" xfId="0" applyNumberFormat="1" applyFont="1"/>
    <xf numFmtId="0" fontId="8" fillId="13" borderId="0" xfId="0" applyFont="1" applyFill="1"/>
    <xf numFmtId="9" fontId="8" fillId="13" borderId="0" xfId="1" applyFont="1" applyFill="1"/>
    <xf numFmtId="0" fontId="8" fillId="14" borderId="0" xfId="0" applyFont="1" applyFill="1"/>
    <xf numFmtId="9" fontId="8" fillId="14" borderId="0" xfId="1" applyFont="1" applyFill="1"/>
    <xf numFmtId="0" fontId="8" fillId="15" borderId="0" xfId="0" applyFont="1" applyFill="1"/>
    <xf numFmtId="9" fontId="8" fillId="15" borderId="0" xfId="1" applyFont="1" applyFill="1"/>
    <xf numFmtId="0" fontId="8" fillId="16" borderId="0" xfId="0" applyFont="1" applyFill="1"/>
    <xf numFmtId="9" fontId="8" fillId="16" borderId="0" xfId="1" applyFont="1" applyFill="1"/>
    <xf numFmtId="0" fontId="8" fillId="17" borderId="0" xfId="0" applyFont="1" applyFill="1"/>
    <xf numFmtId="9" fontId="8" fillId="17" borderId="0" xfId="1" applyFont="1" applyFill="1"/>
    <xf numFmtId="2" fontId="8" fillId="12" borderId="0" xfId="1" applyNumberFormat="1" applyFont="1" applyFill="1"/>
    <xf numFmtId="2" fontId="8" fillId="0" borderId="0" xfId="1" applyNumberFormat="1" applyFont="1"/>
    <xf numFmtId="0" fontId="8" fillId="0" borderId="0" xfId="2" applyNumberFormat="1" applyFont="1"/>
    <xf numFmtId="2" fontId="8" fillId="0" borderId="0" xfId="2" applyNumberFormat="1" applyFont="1" applyAlignment="1">
      <alignment horizontal="left" indent="3"/>
    </xf>
    <xf numFmtId="0" fontId="0" fillId="8" borderId="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/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9"/>
  <sheetViews>
    <sheetView topLeftCell="A7" zoomScale="90" zoomScaleNormal="90" workbookViewId="0">
      <selection activeCell="B11" sqref="A11:XFD13"/>
    </sheetView>
  </sheetViews>
  <sheetFormatPr baseColWidth="10" defaultColWidth="11.42578125" defaultRowHeight="15" x14ac:dyDescent="0.25"/>
  <cols>
    <col min="1" max="1" width="31.28515625" customWidth="1"/>
    <col min="2" max="2" width="68.85546875" customWidth="1"/>
    <col min="3" max="3" width="83.5703125" customWidth="1"/>
    <col min="4" max="4" width="10.85546875" customWidth="1"/>
  </cols>
  <sheetData>
    <row r="1" spans="1:4" ht="26.25" customHeight="1" x14ac:dyDescent="0.25">
      <c r="A1" s="48" t="s">
        <v>0</v>
      </c>
      <c r="B1" s="49"/>
      <c r="C1" s="50"/>
      <c r="D1" s="8" t="s">
        <v>1</v>
      </c>
    </row>
    <row r="2" spans="1:4" x14ac:dyDescent="0.25">
      <c r="A2" s="6" t="s">
        <v>2</v>
      </c>
      <c r="B2" s="6" t="s">
        <v>3</v>
      </c>
      <c r="C2" s="6" t="s">
        <v>4</v>
      </c>
      <c r="D2" s="10"/>
    </row>
    <row r="3" spans="1:4" x14ac:dyDescent="0.25">
      <c r="A3" s="22"/>
      <c r="B3" s="4" t="s">
        <v>5</v>
      </c>
      <c r="C3" s="6"/>
      <c r="D3" s="9">
        <v>1</v>
      </c>
    </row>
    <row r="4" spans="1:4" x14ac:dyDescent="0.25">
      <c r="A4" s="56" t="s">
        <v>6</v>
      </c>
      <c r="B4" s="4" t="s">
        <v>7</v>
      </c>
      <c r="C4" s="6"/>
      <c r="D4" s="9">
        <v>1</v>
      </c>
    </row>
    <row r="5" spans="1:4" x14ac:dyDescent="0.25">
      <c r="A5" s="56"/>
      <c r="B5" s="4" t="s">
        <v>8</v>
      </c>
      <c r="C5" s="4"/>
      <c r="D5" s="9">
        <v>1</v>
      </c>
    </row>
    <row r="6" spans="1:4" x14ac:dyDescent="0.25">
      <c r="A6" s="56"/>
      <c r="B6" s="4" t="s">
        <v>9</v>
      </c>
      <c r="C6" s="4"/>
      <c r="D6" s="9">
        <v>2</v>
      </c>
    </row>
    <row r="7" spans="1:4" ht="25.5" x14ac:dyDescent="0.25">
      <c r="A7" s="56"/>
      <c r="B7" s="4" t="s">
        <v>10</v>
      </c>
      <c r="C7" s="4"/>
      <c r="D7" s="9">
        <v>1</v>
      </c>
    </row>
    <row r="8" spans="1:4" ht="42" customHeight="1" x14ac:dyDescent="0.25">
      <c r="A8" s="56"/>
      <c r="B8" s="4" t="s">
        <v>11</v>
      </c>
      <c r="C8" s="4"/>
      <c r="D8" s="9">
        <v>3</v>
      </c>
    </row>
    <row r="9" spans="1:4" ht="42" customHeight="1" x14ac:dyDescent="0.25">
      <c r="A9" s="57"/>
      <c r="B9" s="4" t="s">
        <v>12</v>
      </c>
      <c r="C9" s="4"/>
      <c r="D9" s="9">
        <v>2</v>
      </c>
    </row>
    <row r="10" spans="1:4" ht="53.25" customHeight="1" x14ac:dyDescent="0.25">
      <c r="A10" s="58" t="s">
        <v>13</v>
      </c>
      <c r="B10" s="4" t="s">
        <v>14</v>
      </c>
      <c r="C10" s="4"/>
      <c r="D10" s="9">
        <v>3</v>
      </c>
    </row>
    <row r="11" spans="1:4" ht="43.5" customHeight="1" x14ac:dyDescent="0.25">
      <c r="A11" s="56"/>
      <c r="B11" s="4" t="s">
        <v>15</v>
      </c>
      <c r="C11" s="4"/>
      <c r="D11" s="9">
        <v>3</v>
      </c>
    </row>
    <row r="12" spans="1:4" ht="43.5" customHeight="1" x14ac:dyDescent="0.25">
      <c r="A12" s="56"/>
      <c r="B12" s="4" t="s">
        <v>16</v>
      </c>
      <c r="C12" s="4"/>
      <c r="D12" s="9">
        <v>1</v>
      </c>
    </row>
    <row r="13" spans="1:4" ht="43.5" customHeight="1" x14ac:dyDescent="0.25">
      <c r="A13" s="57"/>
      <c r="B13" s="4" t="s">
        <v>17</v>
      </c>
      <c r="C13" s="4"/>
      <c r="D13" s="9">
        <v>3</v>
      </c>
    </row>
    <row r="14" spans="1:4" ht="38.25" customHeight="1" x14ac:dyDescent="0.25">
      <c r="A14" s="51" t="s">
        <v>18</v>
      </c>
      <c r="B14" s="54" t="s">
        <v>19</v>
      </c>
      <c r="C14" s="54"/>
      <c r="D14" s="46">
        <v>4</v>
      </c>
    </row>
    <row r="15" spans="1:4" ht="40.5" customHeight="1" x14ac:dyDescent="0.25">
      <c r="A15" s="52"/>
      <c r="B15" s="55"/>
      <c r="C15" s="55"/>
      <c r="D15" s="47"/>
    </row>
    <row r="16" spans="1:4" ht="66.75" customHeight="1" x14ac:dyDescent="0.25">
      <c r="A16" s="52"/>
      <c r="B16" s="4" t="s">
        <v>20</v>
      </c>
      <c r="C16" s="4"/>
      <c r="D16" s="9">
        <v>3</v>
      </c>
    </row>
    <row r="17" spans="1:4" ht="25.5" x14ac:dyDescent="0.25">
      <c r="A17" s="52"/>
      <c r="B17" s="4" t="s">
        <v>21</v>
      </c>
      <c r="C17" s="4"/>
      <c r="D17" s="9">
        <v>3</v>
      </c>
    </row>
    <row r="18" spans="1:4" ht="25.5" x14ac:dyDescent="0.25">
      <c r="A18" s="53"/>
      <c r="B18" s="4" t="s">
        <v>22</v>
      </c>
      <c r="C18" s="4"/>
      <c r="D18" s="9">
        <v>0</v>
      </c>
    </row>
    <row r="19" spans="1:4" x14ac:dyDescent="0.25">
      <c r="C19" s="7" t="s">
        <v>23</v>
      </c>
      <c r="D19" s="7">
        <f>SUM(D5:D18)</f>
        <v>29</v>
      </c>
    </row>
  </sheetData>
  <protectedRanges>
    <protectedRange sqref="C10:C18 C5:C9" name="Plage1"/>
  </protectedRanges>
  <mergeCells count="7">
    <mergeCell ref="D14:D15"/>
    <mergeCell ref="A1:C1"/>
    <mergeCell ref="A14:A18"/>
    <mergeCell ref="B14:B15"/>
    <mergeCell ref="C14:C15"/>
    <mergeCell ref="A4:A9"/>
    <mergeCell ref="A10:A13"/>
  </mergeCells>
  <pageMargins left="0.7" right="0.7" top="0.75" bottom="0.75" header="0.3" footer="0.3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7"/>
  <sheetViews>
    <sheetView topLeftCell="A15" zoomScale="110" zoomScaleNormal="110" workbookViewId="0">
      <selection activeCell="B31" sqref="B31"/>
    </sheetView>
  </sheetViews>
  <sheetFormatPr baseColWidth="10" defaultColWidth="11.42578125" defaultRowHeight="15" x14ac:dyDescent="0.25"/>
  <cols>
    <col min="1" max="1" width="34.42578125" customWidth="1"/>
    <col min="2" max="2" width="75.7109375" customWidth="1"/>
    <col min="3" max="3" width="58.7109375" customWidth="1"/>
  </cols>
  <sheetData>
    <row r="1" spans="1:4" ht="26.25" x14ac:dyDescent="0.25">
      <c r="A1" s="60" t="s">
        <v>24</v>
      </c>
      <c r="B1" s="60"/>
      <c r="C1" s="60"/>
      <c r="D1" s="8" t="s">
        <v>1</v>
      </c>
    </row>
    <row r="2" spans="1:4" ht="28.5" x14ac:dyDescent="0.25">
      <c r="A2" s="6" t="s">
        <v>2</v>
      </c>
      <c r="B2" s="6" t="s">
        <v>25</v>
      </c>
      <c r="C2" s="6" t="s">
        <v>81</v>
      </c>
      <c r="D2" s="12"/>
    </row>
    <row r="3" spans="1:4" ht="24.75" customHeight="1" x14ac:dyDescent="0.25">
      <c r="A3" s="59" t="s">
        <v>26</v>
      </c>
      <c r="B3" s="4" t="s">
        <v>78</v>
      </c>
      <c r="C3" s="5"/>
      <c r="D3" s="14">
        <v>3</v>
      </c>
    </row>
    <row r="4" spans="1:4" ht="24.75" customHeight="1" x14ac:dyDescent="0.25">
      <c r="A4" s="59"/>
      <c r="B4" s="4" t="s">
        <v>79</v>
      </c>
      <c r="C4" s="5"/>
      <c r="D4" s="14">
        <v>1</v>
      </c>
    </row>
    <row r="5" spans="1:4" ht="24.75" customHeight="1" x14ac:dyDescent="0.25">
      <c r="A5" s="59"/>
      <c r="B5" s="4" t="s">
        <v>80</v>
      </c>
      <c r="C5" s="5"/>
      <c r="D5" s="14">
        <v>1</v>
      </c>
    </row>
    <row r="6" spans="1:4" ht="24.75" customHeight="1" x14ac:dyDescent="0.25">
      <c r="A6" s="59"/>
      <c r="B6" s="4" t="s">
        <v>82</v>
      </c>
      <c r="C6" s="5"/>
      <c r="D6" s="14"/>
    </row>
    <row r="7" spans="1:4" ht="21.75" customHeight="1" x14ac:dyDescent="0.25">
      <c r="A7" s="59"/>
      <c r="B7" s="4" t="s">
        <v>83</v>
      </c>
      <c r="C7" s="5"/>
      <c r="D7" s="14">
        <v>2</v>
      </c>
    </row>
    <row r="8" spans="1:4" x14ac:dyDescent="0.25">
      <c r="A8" s="13" t="s">
        <v>27</v>
      </c>
      <c r="B8" s="4" t="s">
        <v>84</v>
      </c>
      <c r="C8" s="5"/>
      <c r="D8" s="14">
        <v>5</v>
      </c>
    </row>
    <row r="9" spans="1:4" ht="37.5" customHeight="1" x14ac:dyDescent="0.25">
      <c r="A9" s="58" t="s">
        <v>28</v>
      </c>
      <c r="B9" s="4" t="s">
        <v>85</v>
      </c>
      <c r="C9" s="5"/>
      <c r="D9" s="14">
        <v>2</v>
      </c>
    </row>
    <row r="10" spans="1:4" ht="37.5" customHeight="1" x14ac:dyDescent="0.25">
      <c r="A10" s="56"/>
      <c r="B10" s="4" t="s">
        <v>86</v>
      </c>
      <c r="C10" s="5"/>
      <c r="D10" s="14">
        <v>1</v>
      </c>
    </row>
    <row r="11" spans="1:4" ht="37.5" customHeight="1" x14ac:dyDescent="0.25">
      <c r="A11" s="56"/>
      <c r="B11" s="4" t="s">
        <v>87</v>
      </c>
      <c r="C11" s="5"/>
      <c r="D11" s="14">
        <v>1</v>
      </c>
    </row>
    <row r="12" spans="1:4" ht="37.5" customHeight="1" x14ac:dyDescent="0.25">
      <c r="A12" s="56"/>
      <c r="B12" s="4" t="s">
        <v>88</v>
      </c>
      <c r="C12" s="5"/>
      <c r="D12" s="14">
        <v>1</v>
      </c>
    </row>
    <row r="13" spans="1:4" ht="37.5" customHeight="1" x14ac:dyDescent="0.25">
      <c r="A13" s="56"/>
      <c r="B13" s="4" t="s">
        <v>89</v>
      </c>
      <c r="C13" s="5"/>
      <c r="D13" s="14">
        <v>3</v>
      </c>
    </row>
    <row r="14" spans="1:4" s="19" customFormat="1" ht="37.5" customHeight="1" x14ac:dyDescent="0.2">
      <c r="A14" s="56"/>
      <c r="B14" s="4" t="s">
        <v>90</v>
      </c>
      <c r="C14" s="18"/>
      <c r="D14" s="14">
        <v>3</v>
      </c>
    </row>
    <row r="15" spans="1:4" ht="37.5" customHeight="1" x14ac:dyDescent="0.25">
      <c r="A15" s="56"/>
      <c r="B15" s="4" t="s">
        <v>92</v>
      </c>
      <c r="C15" s="5"/>
      <c r="D15" s="14">
        <v>3</v>
      </c>
    </row>
    <row r="16" spans="1:4" ht="37.5" customHeight="1" x14ac:dyDescent="0.25">
      <c r="A16" s="56"/>
      <c r="B16" s="4" t="s">
        <v>91</v>
      </c>
      <c r="C16" s="5"/>
      <c r="D16" s="14">
        <v>4</v>
      </c>
    </row>
    <row r="17" spans="1:4" ht="37.5" customHeight="1" x14ac:dyDescent="0.25">
      <c r="A17" s="56"/>
      <c r="B17" s="4" t="s">
        <v>93</v>
      </c>
      <c r="C17" s="5"/>
      <c r="D17" s="14">
        <v>2</v>
      </c>
    </row>
    <row r="18" spans="1:4" ht="50.25" customHeight="1" x14ac:dyDescent="0.25">
      <c r="A18" s="56"/>
      <c r="B18" s="4" t="s">
        <v>94</v>
      </c>
      <c r="C18" s="5"/>
      <c r="D18" s="14">
        <v>4</v>
      </c>
    </row>
    <row r="19" spans="1:4" ht="37.5" customHeight="1" x14ac:dyDescent="0.25">
      <c r="A19" s="56"/>
      <c r="B19" s="4" t="s">
        <v>95</v>
      </c>
      <c r="C19" s="5"/>
      <c r="D19" s="14">
        <v>4</v>
      </c>
    </row>
    <row r="20" spans="1:4" ht="37.5" customHeight="1" x14ac:dyDescent="0.25">
      <c r="A20" s="57"/>
      <c r="B20" s="4" t="s">
        <v>96</v>
      </c>
      <c r="C20" s="5"/>
      <c r="D20" s="14">
        <v>1</v>
      </c>
    </row>
    <row r="21" spans="1:4" ht="44.25" customHeight="1" x14ac:dyDescent="0.25">
      <c r="A21" s="13" t="s">
        <v>29</v>
      </c>
      <c r="B21" s="4" t="s">
        <v>97</v>
      </c>
      <c r="C21" s="5"/>
      <c r="D21" s="14">
        <v>4</v>
      </c>
    </row>
    <row r="22" spans="1:4" ht="21.75" customHeight="1" x14ac:dyDescent="0.25">
      <c r="A22" s="59" t="s">
        <v>30</v>
      </c>
      <c r="B22" s="4" t="s">
        <v>98</v>
      </c>
      <c r="C22" s="5"/>
      <c r="D22" s="14">
        <v>5</v>
      </c>
    </row>
    <row r="23" spans="1:4" ht="21.75" customHeight="1" x14ac:dyDescent="0.25">
      <c r="A23" s="59"/>
      <c r="B23" s="4" t="s">
        <v>99</v>
      </c>
      <c r="C23" s="5"/>
      <c r="D23" s="14">
        <v>1</v>
      </c>
    </row>
    <row r="24" spans="1:4" ht="21.75" customHeight="1" x14ac:dyDescent="0.25">
      <c r="A24" s="13" t="s">
        <v>31</v>
      </c>
      <c r="B24" s="4" t="s">
        <v>100</v>
      </c>
      <c r="C24" s="5"/>
      <c r="D24" s="14">
        <v>4</v>
      </c>
    </row>
    <row r="25" spans="1:4" x14ac:dyDescent="0.25">
      <c r="C25" s="11" t="s">
        <v>23</v>
      </c>
      <c r="D25" s="11">
        <f>SUM(D3:D24)</f>
        <v>55</v>
      </c>
    </row>
    <row r="26" spans="1:4" x14ac:dyDescent="0.25">
      <c r="B26" s="2"/>
    </row>
    <row r="27" spans="1:4" x14ac:dyDescent="0.25">
      <c r="B27" s="1"/>
    </row>
  </sheetData>
  <protectedRanges>
    <protectedRange sqref="C3:C12" name="Plage1"/>
    <protectedRange sqref="D3:D24" name="Plage1_1"/>
    <protectedRange sqref="C13:C24" name="Plage1_2"/>
  </protectedRanges>
  <mergeCells count="4">
    <mergeCell ref="A22:A23"/>
    <mergeCell ref="A1:C1"/>
    <mergeCell ref="A3:A7"/>
    <mergeCell ref="A9:A20"/>
  </mergeCells>
  <pageMargins left="0.25" right="0.25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13"/>
  <sheetViews>
    <sheetView zoomScaleNormal="100" workbookViewId="0">
      <selection activeCell="C16" sqref="C16"/>
    </sheetView>
  </sheetViews>
  <sheetFormatPr baseColWidth="10" defaultColWidth="11.42578125" defaultRowHeight="15" x14ac:dyDescent="0.25"/>
  <cols>
    <col min="1" max="1" width="34.42578125" customWidth="1"/>
    <col min="2" max="2" width="69.85546875" customWidth="1"/>
    <col min="3" max="3" width="58.7109375" customWidth="1"/>
  </cols>
  <sheetData>
    <row r="1" spans="1:4" ht="26.25" x14ac:dyDescent="0.25">
      <c r="A1" s="60" t="s">
        <v>32</v>
      </c>
      <c r="B1" s="60"/>
      <c r="C1" s="60"/>
      <c r="D1" s="8" t="s">
        <v>1</v>
      </c>
    </row>
    <row r="2" spans="1:4" ht="28.5" x14ac:dyDescent="0.25">
      <c r="A2" s="6" t="s">
        <v>2</v>
      </c>
      <c r="B2" s="6" t="s">
        <v>25</v>
      </c>
      <c r="C2" s="6" t="s">
        <v>4</v>
      </c>
      <c r="D2" s="12"/>
    </row>
    <row r="3" spans="1:4" x14ac:dyDescent="0.25">
      <c r="A3" s="58" t="s">
        <v>32</v>
      </c>
      <c r="B3" s="4" t="s">
        <v>33</v>
      </c>
      <c r="C3" s="5"/>
      <c r="D3" s="14">
        <v>3</v>
      </c>
    </row>
    <row r="4" spans="1:4" ht="25.5" x14ac:dyDescent="0.25">
      <c r="A4" s="56"/>
      <c r="B4" s="4" t="s">
        <v>34</v>
      </c>
      <c r="C4" s="5"/>
      <c r="D4" s="14">
        <v>0</v>
      </c>
    </row>
    <row r="5" spans="1:4" x14ac:dyDescent="0.25">
      <c r="A5" s="56"/>
      <c r="B5" s="4" t="s">
        <v>35</v>
      </c>
      <c r="C5" s="5"/>
      <c r="D5" s="14">
        <v>0</v>
      </c>
    </row>
    <row r="6" spans="1:4" x14ac:dyDescent="0.25">
      <c r="A6" s="56"/>
      <c r="B6" s="4" t="s">
        <v>36</v>
      </c>
      <c r="C6" s="5"/>
      <c r="D6" s="14">
        <v>8</v>
      </c>
    </row>
    <row r="7" spans="1:4" x14ac:dyDescent="0.25">
      <c r="A7" s="56"/>
      <c r="B7" s="4" t="s">
        <v>37</v>
      </c>
      <c r="C7" s="5"/>
      <c r="D7" s="14">
        <v>6</v>
      </c>
    </row>
    <row r="8" spans="1:4" ht="25.5" x14ac:dyDescent="0.25">
      <c r="A8" s="56"/>
      <c r="B8" s="4" t="s">
        <v>38</v>
      </c>
      <c r="C8" s="5"/>
      <c r="D8" s="14">
        <v>5</v>
      </c>
    </row>
    <row r="9" spans="1:4" x14ac:dyDescent="0.25">
      <c r="A9" s="56"/>
      <c r="B9" s="4" t="s">
        <v>39</v>
      </c>
      <c r="C9" s="16"/>
      <c r="D9" s="17">
        <v>8</v>
      </c>
    </row>
    <row r="10" spans="1:4" x14ac:dyDescent="0.25">
      <c r="A10" s="57"/>
      <c r="B10" s="4" t="s">
        <v>40</v>
      </c>
      <c r="C10" s="16"/>
      <c r="D10" s="17">
        <v>0</v>
      </c>
    </row>
    <row r="11" spans="1:4" x14ac:dyDescent="0.25">
      <c r="C11" s="11" t="s">
        <v>23</v>
      </c>
      <c r="D11" s="11">
        <f>SUM(D3:D10)</f>
        <v>30</v>
      </c>
    </row>
    <row r="12" spans="1:4" x14ac:dyDescent="0.25">
      <c r="B12" s="2"/>
    </row>
    <row r="13" spans="1:4" x14ac:dyDescent="0.25">
      <c r="B13" s="1"/>
    </row>
  </sheetData>
  <protectedRanges>
    <protectedRange sqref="D3:D10" name="Plage1_1"/>
    <protectedRange sqref="C3:C10" name="Plage1_2"/>
  </protectedRanges>
  <mergeCells count="2">
    <mergeCell ref="A3:A10"/>
    <mergeCell ref="A1:C1"/>
  </mergeCells>
  <pageMargins left="0.7" right="0.7" top="0.75" bottom="0.75" header="0.3" footer="0.3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zoomScaleNormal="100" workbookViewId="0">
      <selection activeCell="C25" sqref="C25"/>
    </sheetView>
  </sheetViews>
  <sheetFormatPr baseColWidth="10" defaultColWidth="11.42578125" defaultRowHeight="15" x14ac:dyDescent="0.25"/>
  <cols>
    <col min="1" max="1" width="38.42578125" customWidth="1"/>
    <col min="2" max="2" width="76.85546875" customWidth="1"/>
    <col min="3" max="3" width="39" customWidth="1"/>
  </cols>
  <sheetData>
    <row r="1" spans="1:4" ht="26.25" x14ac:dyDescent="0.25">
      <c r="A1" s="61" t="s">
        <v>41</v>
      </c>
      <c r="B1" s="61"/>
      <c r="C1" s="61"/>
      <c r="D1" s="15" t="s">
        <v>1</v>
      </c>
    </row>
    <row r="2" spans="1:4" ht="28.5" x14ac:dyDescent="0.25">
      <c r="A2" s="6" t="s">
        <v>2</v>
      </c>
      <c r="B2" s="6" t="s">
        <v>25</v>
      </c>
      <c r="C2" s="6" t="s">
        <v>4</v>
      </c>
      <c r="D2" s="12"/>
    </row>
    <row r="3" spans="1:4" x14ac:dyDescent="0.25">
      <c r="A3" s="58" t="s">
        <v>42</v>
      </c>
      <c r="B3" s="4" t="s">
        <v>43</v>
      </c>
      <c r="C3" s="6"/>
      <c r="D3" s="14">
        <v>0</v>
      </c>
    </row>
    <row r="4" spans="1:4" ht="25.5" x14ac:dyDescent="0.25">
      <c r="A4" s="56"/>
      <c r="B4" s="4" t="s">
        <v>44</v>
      </c>
      <c r="C4" s="5"/>
      <c r="D4" s="14">
        <v>2</v>
      </c>
    </row>
    <row r="5" spans="1:4" x14ac:dyDescent="0.25">
      <c r="A5" s="56"/>
      <c r="B5" s="4" t="s">
        <v>45</v>
      </c>
      <c r="C5" s="5"/>
      <c r="D5" s="14">
        <v>5</v>
      </c>
    </row>
    <row r="6" spans="1:4" x14ac:dyDescent="0.25">
      <c r="A6" s="56"/>
      <c r="B6" s="4" t="s">
        <v>46</v>
      </c>
      <c r="C6" s="5"/>
      <c r="D6" s="14">
        <v>3</v>
      </c>
    </row>
    <row r="7" spans="1:4" x14ac:dyDescent="0.25">
      <c r="A7" s="56"/>
      <c r="B7" s="20" t="s">
        <v>47</v>
      </c>
      <c r="C7" s="16"/>
      <c r="D7" s="17">
        <v>1</v>
      </c>
    </row>
    <row r="8" spans="1:4" ht="25.5" x14ac:dyDescent="0.25">
      <c r="A8" s="56"/>
      <c r="B8" s="4" t="s">
        <v>48</v>
      </c>
      <c r="C8" s="5"/>
      <c r="D8" s="14">
        <v>1</v>
      </c>
    </row>
    <row r="9" spans="1:4" x14ac:dyDescent="0.25">
      <c r="A9" s="56"/>
      <c r="B9" s="4" t="s">
        <v>49</v>
      </c>
      <c r="C9" s="5"/>
      <c r="D9" s="14">
        <v>0</v>
      </c>
    </row>
    <row r="10" spans="1:4" ht="38.25" x14ac:dyDescent="0.25">
      <c r="A10" s="56"/>
      <c r="B10" s="4" t="s">
        <v>50</v>
      </c>
      <c r="C10" s="5"/>
      <c r="D10" s="14">
        <v>3</v>
      </c>
    </row>
    <row r="11" spans="1:4" ht="25.5" x14ac:dyDescent="0.25">
      <c r="A11" s="59" t="s">
        <v>51</v>
      </c>
      <c r="B11" s="4" t="s">
        <v>52</v>
      </c>
      <c r="C11" s="5"/>
      <c r="D11" s="14">
        <v>0</v>
      </c>
    </row>
    <row r="12" spans="1:4" ht="25.5" x14ac:dyDescent="0.25">
      <c r="A12" s="59"/>
      <c r="B12" s="4" t="s">
        <v>53</v>
      </c>
      <c r="C12" s="5"/>
      <c r="D12" s="14">
        <v>0</v>
      </c>
    </row>
    <row r="13" spans="1:4" ht="25.5" x14ac:dyDescent="0.25">
      <c r="A13" s="59"/>
      <c r="B13" s="4" t="s">
        <v>54</v>
      </c>
      <c r="C13" s="5"/>
      <c r="D13" s="14">
        <v>0</v>
      </c>
    </row>
    <row r="14" spans="1:4" x14ac:dyDescent="0.25">
      <c r="A14" s="59"/>
      <c r="B14" s="4" t="s">
        <v>55</v>
      </c>
      <c r="C14" s="5"/>
      <c r="D14" s="14">
        <v>0</v>
      </c>
    </row>
    <row r="15" spans="1:4" x14ac:dyDescent="0.25">
      <c r="C15" s="11" t="s">
        <v>23</v>
      </c>
      <c r="D15" s="11">
        <f>SUM(D3:D14)</f>
        <v>15</v>
      </c>
    </row>
  </sheetData>
  <protectedRanges>
    <protectedRange sqref="C4:C14" name="Plage1"/>
    <protectedRange sqref="D4:D14" name="Plage1_1"/>
  </protectedRanges>
  <mergeCells count="3">
    <mergeCell ref="A1:C1"/>
    <mergeCell ref="A11:A14"/>
    <mergeCell ref="A3:A10"/>
  </mergeCells>
  <pageMargins left="0.25" right="0.25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19"/>
  <sheetViews>
    <sheetView zoomScale="120" zoomScaleNormal="120" workbookViewId="0">
      <selection activeCell="B23" sqref="B23"/>
    </sheetView>
  </sheetViews>
  <sheetFormatPr baseColWidth="10" defaultColWidth="11.42578125" defaultRowHeight="15" x14ac:dyDescent="0.25"/>
  <cols>
    <col min="1" max="1" width="25.140625" customWidth="1"/>
    <col min="2" max="2" width="66.7109375" customWidth="1"/>
    <col min="3" max="3" width="49.28515625" customWidth="1"/>
    <col min="4" max="4" width="10.85546875" customWidth="1"/>
  </cols>
  <sheetData>
    <row r="1" spans="1:4" ht="26.25" x14ac:dyDescent="0.25">
      <c r="A1" s="62" t="s">
        <v>56</v>
      </c>
      <c r="B1" s="62"/>
      <c r="C1" s="62"/>
      <c r="D1" s="15" t="s">
        <v>1</v>
      </c>
    </row>
    <row r="2" spans="1:4" ht="28.5" x14ac:dyDescent="0.25">
      <c r="A2" s="6" t="s">
        <v>2</v>
      </c>
      <c r="B2" s="6" t="s">
        <v>25</v>
      </c>
      <c r="C2" s="6" t="s">
        <v>4</v>
      </c>
      <c r="D2" s="12"/>
    </row>
    <row r="3" spans="1:4" ht="25.5" x14ac:dyDescent="0.25">
      <c r="A3" s="51" t="s">
        <v>57</v>
      </c>
      <c r="B3" s="4" t="s">
        <v>58</v>
      </c>
      <c r="C3" s="5"/>
      <c r="D3" s="14">
        <v>2</v>
      </c>
    </row>
    <row r="4" spans="1:4" ht="25.5" x14ac:dyDescent="0.25">
      <c r="A4" s="52"/>
      <c r="B4" s="4" t="s">
        <v>59</v>
      </c>
      <c r="C4" s="5"/>
      <c r="D4" s="14">
        <v>3</v>
      </c>
    </row>
    <row r="5" spans="1:4" x14ac:dyDescent="0.25">
      <c r="A5" s="52"/>
      <c r="B5" s="4" t="s">
        <v>60</v>
      </c>
      <c r="C5" s="5"/>
      <c r="D5" s="14">
        <v>2</v>
      </c>
    </row>
    <row r="6" spans="1:4" x14ac:dyDescent="0.25">
      <c r="A6" s="52"/>
      <c r="B6" s="4" t="s">
        <v>61</v>
      </c>
      <c r="C6" s="5"/>
      <c r="D6" s="14">
        <v>3</v>
      </c>
    </row>
    <row r="7" spans="1:4" x14ac:dyDescent="0.25">
      <c r="A7" s="52"/>
      <c r="B7" s="4" t="s">
        <v>62</v>
      </c>
      <c r="C7" s="5"/>
      <c r="D7" s="14">
        <v>2</v>
      </c>
    </row>
    <row r="8" spans="1:4" ht="25.5" x14ac:dyDescent="0.25">
      <c r="A8" s="52"/>
      <c r="B8" s="4" t="s">
        <v>63</v>
      </c>
      <c r="C8" s="4"/>
      <c r="D8" s="14">
        <v>2</v>
      </c>
    </row>
    <row r="9" spans="1:4" x14ac:dyDescent="0.25">
      <c r="A9" s="52"/>
      <c r="B9" s="4" t="s">
        <v>64</v>
      </c>
      <c r="C9" s="4"/>
      <c r="D9" s="14">
        <v>1</v>
      </c>
    </row>
    <row r="10" spans="1:4" ht="25.5" x14ac:dyDescent="0.25">
      <c r="A10" s="52"/>
      <c r="B10" s="4" t="s">
        <v>65</v>
      </c>
      <c r="C10" s="4"/>
      <c r="D10" s="14">
        <v>2</v>
      </c>
    </row>
    <row r="11" spans="1:4" ht="25.5" x14ac:dyDescent="0.25">
      <c r="A11" s="52"/>
      <c r="B11" s="4" t="s">
        <v>66</v>
      </c>
      <c r="C11" s="5"/>
      <c r="D11" s="14">
        <v>3</v>
      </c>
    </row>
    <row r="12" spans="1:4" x14ac:dyDescent="0.25">
      <c r="A12" s="53"/>
      <c r="B12" s="21" t="s">
        <v>67</v>
      </c>
      <c r="C12" s="16"/>
      <c r="D12" s="17">
        <v>2</v>
      </c>
    </row>
    <row r="13" spans="1:4" x14ac:dyDescent="0.25">
      <c r="A13" s="3"/>
      <c r="B13" s="11" t="s">
        <v>23</v>
      </c>
      <c r="C13" s="11" t="s">
        <v>23</v>
      </c>
      <c r="D13" s="11">
        <f>SUM(D3:D12)</f>
        <v>22</v>
      </c>
    </row>
    <row r="14" spans="1:4" x14ac:dyDescent="0.25">
      <c r="A14" s="3"/>
    </row>
    <row r="15" spans="1:4" x14ac:dyDescent="0.25">
      <c r="A15" s="3"/>
    </row>
    <row r="16" spans="1:4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</sheetData>
  <protectedRanges>
    <protectedRange sqref="C3:C12" name="Plage1"/>
    <protectedRange sqref="D3:D12" name="Plage1_1"/>
  </protectedRanges>
  <mergeCells count="2">
    <mergeCell ref="A1:C1"/>
    <mergeCell ref="A3:A12"/>
  </mergeCells>
  <pageMargins left="0.25" right="0.25" top="0.75" bottom="0.75" header="0.3" footer="0.3"/>
  <pageSetup paperSize="9" scale="9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8A608-8A6A-40E8-AE1D-84545196D05C}">
  <sheetPr>
    <pageSetUpPr fitToPage="1"/>
  </sheetPr>
  <dimension ref="A1:F14"/>
  <sheetViews>
    <sheetView tabSelected="1" zoomScale="120" zoomScaleNormal="120" workbookViewId="0">
      <selection activeCell="F2" sqref="F2:F7"/>
    </sheetView>
  </sheetViews>
  <sheetFormatPr baseColWidth="10" defaultColWidth="11.42578125" defaultRowHeight="15" x14ac:dyDescent="0.25"/>
  <cols>
    <col min="1" max="1" width="25.140625" customWidth="1"/>
    <col min="2" max="2" width="66.7109375" customWidth="1"/>
    <col min="3" max="3" width="63.140625" customWidth="1"/>
    <col min="4" max="4" width="10.85546875" customWidth="1"/>
  </cols>
  <sheetData>
    <row r="1" spans="1:6" ht="26.25" x14ac:dyDescent="0.25">
      <c r="A1" s="62" t="s">
        <v>102</v>
      </c>
      <c r="B1" s="62"/>
      <c r="C1" s="62"/>
      <c r="D1" s="15" t="s">
        <v>1</v>
      </c>
    </row>
    <row r="2" spans="1:6" ht="28.5" x14ac:dyDescent="0.25">
      <c r="A2" s="6" t="s">
        <v>2</v>
      </c>
      <c r="B2" s="6" t="s">
        <v>25</v>
      </c>
      <c r="C2" s="6" t="s">
        <v>4</v>
      </c>
      <c r="D2" s="12"/>
      <c r="F2" s="64" t="s">
        <v>108</v>
      </c>
    </row>
    <row r="3" spans="1:6" ht="49.5" customHeight="1" x14ac:dyDescent="0.25">
      <c r="A3" s="51" t="s">
        <v>102</v>
      </c>
      <c r="B3" s="63" t="s">
        <v>106</v>
      </c>
      <c r="C3" s="5"/>
      <c r="D3" s="14">
        <v>5</v>
      </c>
      <c r="E3">
        <f>D3/$D$8</f>
        <v>0.25</v>
      </c>
      <c r="F3" s="65">
        <f>E3*5</f>
        <v>1.25</v>
      </c>
    </row>
    <row r="4" spans="1:6" ht="93.75" customHeight="1" x14ac:dyDescent="0.25">
      <c r="A4" s="52"/>
      <c r="B4" s="63" t="s">
        <v>104</v>
      </c>
      <c r="C4" s="5"/>
      <c r="D4" s="14">
        <v>4</v>
      </c>
      <c r="E4">
        <f t="shared" ref="E4:E7" si="0">D4/$D$8</f>
        <v>0.2</v>
      </c>
      <c r="F4" s="65">
        <f t="shared" ref="F4:F7" si="1">E4*5</f>
        <v>1</v>
      </c>
    </row>
    <row r="5" spans="1:6" ht="60" customHeight="1" x14ac:dyDescent="0.25">
      <c r="A5" s="52"/>
      <c r="B5" s="63" t="s">
        <v>105</v>
      </c>
      <c r="C5" s="5"/>
      <c r="D5" s="14">
        <v>5</v>
      </c>
      <c r="E5">
        <f t="shared" si="0"/>
        <v>0.25</v>
      </c>
      <c r="F5" s="65">
        <f t="shared" si="1"/>
        <v>1.25</v>
      </c>
    </row>
    <row r="6" spans="1:6" ht="117" customHeight="1" x14ac:dyDescent="0.25">
      <c r="A6" s="52"/>
      <c r="B6" s="63" t="s">
        <v>107</v>
      </c>
      <c r="C6" s="5"/>
      <c r="D6" s="14">
        <v>5</v>
      </c>
      <c r="E6">
        <f t="shared" si="0"/>
        <v>0.25</v>
      </c>
      <c r="F6" s="65">
        <f t="shared" si="1"/>
        <v>1.25</v>
      </c>
    </row>
    <row r="7" spans="1:6" ht="45.75" customHeight="1" x14ac:dyDescent="0.25">
      <c r="A7" s="53"/>
      <c r="B7" s="63" t="s">
        <v>103</v>
      </c>
      <c r="C7" s="5"/>
      <c r="D7" s="14">
        <v>1</v>
      </c>
      <c r="E7">
        <f t="shared" si="0"/>
        <v>0.05</v>
      </c>
      <c r="F7" s="65">
        <f t="shared" si="1"/>
        <v>0.25</v>
      </c>
    </row>
    <row r="8" spans="1:6" x14ac:dyDescent="0.25">
      <c r="A8" s="3"/>
      <c r="B8" s="11" t="s">
        <v>23</v>
      </c>
      <c r="C8" s="11" t="s">
        <v>23</v>
      </c>
      <c r="D8" s="11">
        <f>SUM(D3:D7)</f>
        <v>20</v>
      </c>
    </row>
    <row r="9" spans="1:6" x14ac:dyDescent="0.25">
      <c r="A9" s="3"/>
    </row>
    <row r="10" spans="1:6" x14ac:dyDescent="0.25">
      <c r="A10" s="3"/>
    </row>
    <row r="11" spans="1:6" x14ac:dyDescent="0.25">
      <c r="A11" s="3"/>
    </row>
    <row r="12" spans="1:6" x14ac:dyDescent="0.25">
      <c r="A12" s="3"/>
    </row>
    <row r="13" spans="1:6" x14ac:dyDescent="0.25">
      <c r="A13" s="3"/>
    </row>
    <row r="14" spans="1:6" x14ac:dyDescent="0.25">
      <c r="A14" s="3"/>
    </row>
  </sheetData>
  <protectedRanges>
    <protectedRange sqref="C3:C7" name="Plage1"/>
    <protectedRange sqref="D3:D7" name="Plage1_1"/>
  </protectedRanges>
  <mergeCells count="2">
    <mergeCell ref="A1:C1"/>
    <mergeCell ref="A3:A7"/>
  </mergeCells>
  <pageMargins left="0.25" right="0.25" top="0.75" bottom="0.75" header="0.3" footer="0.3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4DFD0-A6F7-40EF-8CB9-93253A54DFEB}">
  <dimension ref="A1:Q18"/>
  <sheetViews>
    <sheetView zoomScale="110" zoomScaleNormal="110" workbookViewId="0">
      <selection activeCell="F10" sqref="F10"/>
    </sheetView>
  </sheetViews>
  <sheetFormatPr baseColWidth="10" defaultColWidth="11.42578125" defaultRowHeight="15" x14ac:dyDescent="0.25"/>
  <cols>
    <col min="1" max="1" width="35.85546875" style="26" customWidth="1"/>
    <col min="2" max="3" width="22.28515625" style="26" customWidth="1"/>
    <col min="4" max="4" width="11.42578125" style="25"/>
    <col min="5" max="5" width="6.140625" style="25" bestFit="1" customWidth="1"/>
    <col min="6" max="6" width="9.5703125" style="26" customWidth="1"/>
    <col min="7" max="7" width="11.42578125" style="26" hidden="1" customWidth="1"/>
    <col min="8" max="14" width="0" style="26" hidden="1" customWidth="1"/>
    <col min="15" max="15" width="2.5703125" style="26" hidden="1" customWidth="1"/>
    <col min="16" max="16" width="0.42578125" style="26" customWidth="1"/>
    <col min="17" max="16384" width="11.42578125" style="26"/>
  </cols>
  <sheetData>
    <row r="1" spans="1:17" x14ac:dyDescent="0.25">
      <c r="G1" s="32"/>
      <c r="H1" s="32"/>
      <c r="I1" s="34"/>
      <c r="J1" s="34"/>
      <c r="K1" s="36"/>
      <c r="L1" s="36"/>
      <c r="M1" s="38"/>
      <c r="N1" s="38"/>
      <c r="O1" s="40"/>
      <c r="P1" s="40"/>
    </row>
    <row r="2" spans="1:17" x14ac:dyDescent="0.25">
      <c r="A2" s="23" t="s">
        <v>68</v>
      </c>
      <c r="B2" s="24">
        <v>0.25</v>
      </c>
      <c r="C2" s="24"/>
      <c r="E2" s="25">
        <v>0.25</v>
      </c>
      <c r="G2" s="33"/>
      <c r="H2" s="32"/>
      <c r="I2" s="34"/>
      <c r="J2" s="34"/>
      <c r="K2" s="36"/>
      <c r="L2" s="36"/>
      <c r="M2" s="38"/>
      <c r="N2" s="38"/>
      <c r="O2" s="40"/>
      <c r="P2" s="40"/>
    </row>
    <row r="3" spans="1:17" x14ac:dyDescent="0.25">
      <c r="G3" s="32"/>
      <c r="H3" s="32"/>
      <c r="I3" s="34"/>
      <c r="J3" s="34"/>
      <c r="K3" s="36"/>
      <c r="L3" s="36"/>
      <c r="M3" s="38"/>
      <c r="N3" s="38"/>
      <c r="O3" s="40"/>
      <c r="P3" s="40"/>
    </row>
    <row r="4" spans="1:17" x14ac:dyDescent="0.25">
      <c r="A4" s="27" t="s">
        <v>69</v>
      </c>
      <c r="B4" s="28">
        <v>0.3</v>
      </c>
      <c r="C4" s="28"/>
      <c r="G4" s="33"/>
      <c r="H4" s="33"/>
      <c r="I4" s="34"/>
      <c r="J4" s="34"/>
      <c r="K4" s="36"/>
      <c r="L4" s="36"/>
      <c r="M4" s="38"/>
      <c r="N4" s="38"/>
      <c r="O4" s="40"/>
      <c r="P4" s="40"/>
    </row>
    <row r="5" spans="1:17" x14ac:dyDescent="0.25">
      <c r="A5" s="27"/>
      <c r="B5" s="27" t="s">
        <v>70</v>
      </c>
      <c r="C5" s="27"/>
      <c r="D5" s="27">
        <v>0.6</v>
      </c>
      <c r="E5" s="25">
        <f>D5*$B$4</f>
        <v>0.18</v>
      </c>
      <c r="F5" s="44">
        <f>D5*30</f>
        <v>18</v>
      </c>
      <c r="G5" s="32"/>
      <c r="H5" s="32"/>
      <c r="I5" s="34"/>
      <c r="J5" s="34"/>
      <c r="K5" s="36"/>
      <c r="L5" s="36"/>
      <c r="M5" s="38"/>
      <c r="N5" s="38"/>
      <c r="O5" s="40"/>
      <c r="P5" s="40"/>
      <c r="Q5" s="26" t="s">
        <v>101</v>
      </c>
    </row>
    <row r="6" spans="1:17" x14ac:dyDescent="0.25">
      <c r="A6" s="27"/>
      <c r="B6" s="27" t="s">
        <v>71</v>
      </c>
      <c r="C6" s="27"/>
      <c r="D6" s="27">
        <v>0.4</v>
      </c>
      <c r="E6" s="25">
        <f>D6*$B$4</f>
        <v>0.12</v>
      </c>
      <c r="F6" s="44">
        <f>D6*30</f>
        <v>12</v>
      </c>
      <c r="G6" s="32"/>
      <c r="H6" s="32"/>
      <c r="I6" s="34"/>
      <c r="J6" s="34"/>
      <c r="K6" s="36"/>
      <c r="L6" s="36"/>
      <c r="M6" s="38"/>
      <c r="N6" s="38"/>
      <c r="O6" s="40"/>
      <c r="P6" s="40"/>
      <c r="Q6" s="26" t="s">
        <v>101</v>
      </c>
    </row>
    <row r="7" spans="1:17" x14ac:dyDescent="0.25">
      <c r="G7" s="32"/>
      <c r="H7" s="32"/>
      <c r="I7" s="34"/>
      <c r="J7" s="34"/>
      <c r="K7" s="36"/>
      <c r="L7" s="36"/>
      <c r="M7" s="38"/>
      <c r="N7" s="38"/>
      <c r="O7" s="40"/>
      <c r="P7" s="40"/>
    </row>
    <row r="8" spans="1:17" x14ac:dyDescent="0.25">
      <c r="G8" s="32"/>
      <c r="H8" s="32"/>
      <c r="I8" s="34"/>
      <c r="J8" s="34"/>
      <c r="K8" s="36"/>
      <c r="L8" s="36"/>
      <c r="M8" s="38"/>
      <c r="N8" s="38"/>
      <c r="O8" s="40"/>
      <c r="P8" s="40"/>
    </row>
    <row r="9" spans="1:17" x14ac:dyDescent="0.25">
      <c r="A9" s="29" t="s">
        <v>72</v>
      </c>
      <c r="B9" s="30">
        <v>0.4</v>
      </c>
      <c r="C9" s="30"/>
      <c r="G9" s="33"/>
      <c r="H9" s="33"/>
      <c r="I9" s="34"/>
      <c r="J9" s="34"/>
      <c r="K9" s="36"/>
      <c r="L9" s="36"/>
      <c r="M9" s="38"/>
      <c r="N9" s="38"/>
      <c r="O9" s="40"/>
      <c r="P9" s="40"/>
    </row>
    <row r="10" spans="1:17" x14ac:dyDescent="0.25">
      <c r="A10" s="29"/>
      <c r="B10" s="29" t="s">
        <v>73</v>
      </c>
      <c r="C10" s="29">
        <v>29</v>
      </c>
      <c r="D10" s="42">
        <f>C10/$C$15</f>
        <v>0.19205298013245034</v>
      </c>
      <c r="E10" s="25">
        <f>D10*$B$9</f>
        <v>7.6821192052980145E-2</v>
      </c>
      <c r="F10" s="45">
        <f>D10*40</f>
        <v>7.6821192052980134</v>
      </c>
      <c r="G10" s="32">
        <f>LC!D19</f>
        <v>29</v>
      </c>
      <c r="H10" s="33">
        <f>G10/29*D10</f>
        <v>0.19205298013245034</v>
      </c>
      <c r="I10" s="34">
        <f>LC!F19</f>
        <v>0</v>
      </c>
      <c r="J10" s="35">
        <f>I10/29*F10</f>
        <v>0</v>
      </c>
      <c r="K10" s="36">
        <f>LC!H19</f>
        <v>0</v>
      </c>
      <c r="L10" s="37">
        <f>K10/29*H10</f>
        <v>0</v>
      </c>
      <c r="M10" s="38">
        <f>LC!J19</f>
        <v>0</v>
      </c>
      <c r="N10" s="39">
        <f>M10/29*J10</f>
        <v>0</v>
      </c>
      <c r="O10" s="40">
        <f>LC!L19</f>
        <v>0</v>
      </c>
      <c r="P10" s="41">
        <f>O10/29*L10</f>
        <v>0</v>
      </c>
    </row>
    <row r="11" spans="1:17" x14ac:dyDescent="0.25">
      <c r="A11" s="29"/>
      <c r="B11" s="29" t="s">
        <v>74</v>
      </c>
      <c r="C11" s="29">
        <v>55</v>
      </c>
      <c r="D11" s="42">
        <f t="shared" ref="D11:D14" si="0">C11/$C$15</f>
        <v>0.36423841059602646</v>
      </c>
      <c r="E11" s="25">
        <f t="shared" ref="E11:E14" si="1">D11*$B$9</f>
        <v>0.14569536423841059</v>
      </c>
      <c r="F11" s="45">
        <f t="shared" ref="F11:F14" si="2">D11*40</f>
        <v>14.569536423841058</v>
      </c>
      <c r="G11" s="32">
        <f>MSMS!D25</f>
        <v>55</v>
      </c>
      <c r="H11" s="33">
        <f>G11/55*D11</f>
        <v>0.36423841059602646</v>
      </c>
      <c r="I11" s="34">
        <f>MSMS!F25</f>
        <v>0</v>
      </c>
      <c r="J11" s="35">
        <f>I11/55*F11</f>
        <v>0</v>
      </c>
      <c r="K11" s="36">
        <f>MSMS!H25</f>
        <v>0</v>
      </c>
      <c r="L11" s="37">
        <f>K11/55*H11</f>
        <v>0</v>
      </c>
      <c r="M11" s="38">
        <f>MSMS!J25</f>
        <v>0</v>
      </c>
      <c r="N11" s="39">
        <f>M11/55*J11</f>
        <v>0</v>
      </c>
      <c r="O11" s="40">
        <f>MSMS!L25</f>
        <v>0</v>
      </c>
      <c r="P11" s="41">
        <f>O11/55*L11</f>
        <v>0</v>
      </c>
    </row>
    <row r="12" spans="1:17" x14ac:dyDescent="0.25">
      <c r="A12" s="29"/>
      <c r="B12" s="29" t="s">
        <v>32</v>
      </c>
      <c r="C12" s="29">
        <v>30</v>
      </c>
      <c r="D12" s="42">
        <f t="shared" si="0"/>
        <v>0.19867549668874171</v>
      </c>
      <c r="E12" s="25">
        <f t="shared" si="1"/>
        <v>7.9470198675496692E-2</v>
      </c>
      <c r="F12" s="45">
        <f t="shared" si="2"/>
        <v>7.9470198675496686</v>
      </c>
      <c r="G12" s="32"/>
      <c r="H12" s="33"/>
      <c r="I12" s="34"/>
      <c r="J12" s="35"/>
      <c r="K12" s="36"/>
      <c r="L12" s="37"/>
      <c r="M12" s="38"/>
      <c r="N12" s="39"/>
      <c r="O12" s="40"/>
      <c r="P12" s="41"/>
    </row>
    <row r="13" spans="1:17" x14ac:dyDescent="0.25">
      <c r="A13" s="29"/>
      <c r="B13" s="29" t="s">
        <v>75</v>
      </c>
      <c r="C13" s="29">
        <v>22</v>
      </c>
      <c r="D13" s="42">
        <f t="shared" si="0"/>
        <v>0.14569536423841059</v>
      </c>
      <c r="E13" s="25">
        <f t="shared" si="1"/>
        <v>5.8278145695364242E-2</v>
      </c>
      <c r="F13" s="45">
        <f t="shared" si="2"/>
        <v>5.8278145695364234</v>
      </c>
      <c r="G13" s="32">
        <f>Support!D13</f>
        <v>22</v>
      </c>
      <c r="H13" s="33">
        <f>G13/24*D13</f>
        <v>0.1335540838852097</v>
      </c>
      <c r="I13" s="34">
        <f>Support!F13</f>
        <v>0</v>
      </c>
      <c r="J13" s="35">
        <f>I13/24*F13</f>
        <v>0</v>
      </c>
      <c r="K13" s="36">
        <f>Support!H13</f>
        <v>0</v>
      </c>
      <c r="L13" s="37">
        <f>K13/24*H13</f>
        <v>0</v>
      </c>
      <c r="M13" s="38">
        <f>Support!J13</f>
        <v>0</v>
      </c>
      <c r="N13" s="39">
        <f>M13/24*J13</f>
        <v>0</v>
      </c>
      <c r="O13" s="40">
        <f>Support!L13</f>
        <v>0</v>
      </c>
      <c r="P13" s="41">
        <f>O13/24*L13</f>
        <v>0</v>
      </c>
    </row>
    <row r="14" spans="1:17" x14ac:dyDescent="0.25">
      <c r="A14" s="29"/>
      <c r="B14" s="29" t="s">
        <v>76</v>
      </c>
      <c r="C14" s="29">
        <v>15</v>
      </c>
      <c r="D14" s="42">
        <f t="shared" si="0"/>
        <v>9.9337748344370855E-2</v>
      </c>
      <c r="E14" s="25">
        <f t="shared" si="1"/>
        <v>3.9735099337748346E-2</v>
      </c>
      <c r="F14" s="45">
        <f t="shared" si="2"/>
        <v>3.9735099337748343</v>
      </c>
      <c r="G14" s="32">
        <f>Informatique!D15</f>
        <v>15</v>
      </c>
      <c r="H14" s="33">
        <f>G14/25*D14</f>
        <v>5.9602649006622509E-2</v>
      </c>
      <c r="I14" s="34">
        <f>Informatique!F15</f>
        <v>0</v>
      </c>
      <c r="J14" s="35">
        <f>I14/25*F14</f>
        <v>0</v>
      </c>
      <c r="K14" s="36">
        <f>Informatique!H15</f>
        <v>0</v>
      </c>
      <c r="L14" s="37">
        <f>K14/25*H14</f>
        <v>0</v>
      </c>
      <c r="M14" s="38">
        <f>Informatique!J15</f>
        <v>0</v>
      </c>
      <c r="N14" s="39">
        <f>M14/25*J14</f>
        <v>0</v>
      </c>
      <c r="O14" s="40">
        <f>Informatique!L15</f>
        <v>0</v>
      </c>
      <c r="P14" s="41">
        <f>O14/25*L14</f>
        <v>0</v>
      </c>
    </row>
    <row r="15" spans="1:17" x14ac:dyDescent="0.25">
      <c r="B15" s="31">
        <f>B9+B4+B2</f>
        <v>0.95</v>
      </c>
      <c r="C15" s="26">
        <f>SUM(C10:C14)</f>
        <v>151</v>
      </c>
      <c r="D15" s="43"/>
      <c r="G15" s="32"/>
      <c r="H15" s="32"/>
      <c r="I15" s="34"/>
      <c r="J15" s="34"/>
      <c r="K15" s="36"/>
      <c r="L15" s="36"/>
      <c r="M15" s="38"/>
      <c r="N15" s="38"/>
      <c r="O15" s="40"/>
      <c r="P15" s="40"/>
    </row>
    <row r="18" spans="1:3" x14ac:dyDescent="0.25">
      <c r="A18" s="26" t="s">
        <v>77</v>
      </c>
      <c r="B18" s="31">
        <v>0.05</v>
      </c>
      <c r="C18" s="26">
        <v>20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66E2EDB36B6CA489AD511E35C8C81EC" ma:contentTypeVersion="3" ma:contentTypeDescription="Crée un document." ma:contentTypeScope="" ma:versionID="a3a194700f321d01a38039185129ab61">
  <xsd:schema xmlns:xsd="http://www.w3.org/2001/XMLSchema" xmlns:xs="http://www.w3.org/2001/XMLSchema" xmlns:p="http://schemas.microsoft.com/office/2006/metadata/properties" xmlns:ns2="393f0ad5-9d22-418a-bfcf-d6a0aafc6d7b" targetNamespace="http://schemas.microsoft.com/office/2006/metadata/properties" ma:root="true" ma:fieldsID="098c13aa4170f1c2ceeb9617aef5946e" ns2:_="">
    <xsd:import namespace="393f0ad5-9d22-418a-bfcf-d6a0aafc6d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3f0ad5-9d22-418a-bfcf-d6a0aafc6d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DB79DD-A3B9-4ECE-9A2C-B6568D61431D}">
  <ds:schemaRefs>
    <ds:schemaRef ds:uri="http://www.w3.org/XML/1998/namespace"/>
    <ds:schemaRef ds:uri="393f0ad5-9d22-418a-bfcf-d6a0aafc6d7b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3A4D51F-F76E-40DE-A5B3-EA44E0A9B0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AB23C4-4356-4800-8495-23741BE5C5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3f0ad5-9d22-418a-bfcf-d6a0aafc6d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LC</vt:lpstr>
      <vt:lpstr>MSMS</vt:lpstr>
      <vt:lpstr>Systeme</vt:lpstr>
      <vt:lpstr>Informatique</vt:lpstr>
      <vt:lpstr>Support</vt:lpstr>
      <vt:lpstr>Climat</vt:lpstr>
      <vt:lpstr>distribution de la note</vt:lpstr>
    </vt:vector>
  </TitlesOfParts>
  <Manager/>
  <Company>INERIS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Lestremau</dc:creator>
  <cp:keywords/>
  <dc:description/>
  <cp:lastModifiedBy>BABANI Blandine</cp:lastModifiedBy>
  <cp:revision/>
  <dcterms:created xsi:type="dcterms:W3CDTF">2015-03-23T07:12:35Z</dcterms:created>
  <dcterms:modified xsi:type="dcterms:W3CDTF">2025-06-18T13:36:55Z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0x010100A66E2EDB36B6CA489AD511E35C8C81EC</vt:lpwstr>
  </property>
</Properties>
</file>